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3_Управление доходов областного бюджета и государственного долга\Общая\22_БЮДЖЕТ_Проект ЗМО, Расчетные таблицы\БЮДЖЕТ 2024_2025-2026\0_Текст ЗМО_ПОЯСНИТЕЛЬНАЯ_ПРИЛОЖЕНИЯ\В УБР\"/>
    </mc:Choice>
  </mc:AlternateContent>
  <bookViews>
    <workbookView xWindow="0" yWindow="0" windowWidth="20775" windowHeight="11115"/>
  </bookViews>
  <sheets>
    <sheet name="Расчет" sheetId="3" r:id="rId1"/>
    <sheet name="Расчет по Методике" sheetId="2" r:id="rId2"/>
  </sheets>
  <definedNames>
    <definedName name="_xlnm.Print_Area" localSheetId="0">Расчет!$A$1:$I$49</definedName>
    <definedName name="_xlnm.Print_Area" localSheetId="1">'Расчет по Методике'!$A$1:$E$44</definedName>
  </definedNames>
  <calcPr calcId="152511"/>
</workbook>
</file>

<file path=xl/calcChain.xml><?xml version="1.0" encoding="utf-8"?>
<calcChain xmlns="http://schemas.openxmlformats.org/spreadsheetml/2006/main">
  <c r="D29" i="2" l="1"/>
  <c r="E29" i="2"/>
  <c r="C29" i="2"/>
  <c r="H20" i="3"/>
  <c r="I20" i="3"/>
  <c r="G20" i="3"/>
  <c r="G22" i="3"/>
  <c r="C19" i="2"/>
  <c r="E32" i="2"/>
  <c r="D32" i="2"/>
  <c r="C32" i="2"/>
  <c r="H7" i="3"/>
  <c r="H17" i="3"/>
  <c r="I17" i="3"/>
  <c r="I7" i="3" s="1"/>
  <c r="G17" i="3"/>
  <c r="G7" i="3" s="1"/>
  <c r="G9" i="3" l="1"/>
  <c r="I9" i="3"/>
  <c r="E26" i="2"/>
  <c r="D26" i="2"/>
  <c r="C26" i="2"/>
  <c r="I36" i="3"/>
  <c r="H36" i="3"/>
  <c r="G36" i="3"/>
  <c r="I32" i="3"/>
  <c r="H32" i="3"/>
  <c r="G32" i="3"/>
  <c r="H9" i="3"/>
  <c r="I11" i="3"/>
  <c r="H11" i="3"/>
  <c r="G11" i="3"/>
  <c r="E38" i="2"/>
  <c r="D38" i="2"/>
  <c r="C38" i="2"/>
  <c r="E35" i="2"/>
  <c r="D35" i="2"/>
  <c r="C35" i="2"/>
  <c r="E23" i="2"/>
  <c r="D23" i="2"/>
  <c r="C23" i="2"/>
  <c r="E20" i="2"/>
  <c r="D20" i="2"/>
  <c r="C20" i="2"/>
  <c r="E17" i="2"/>
  <c r="D17" i="2"/>
  <c r="C17" i="2"/>
  <c r="E10" i="2"/>
  <c r="D10" i="2"/>
  <c r="E5" i="2" l="1"/>
  <c r="D5" i="2"/>
  <c r="H29" i="3"/>
  <c r="G29" i="3"/>
  <c r="I29" i="3"/>
  <c r="I15" i="3"/>
  <c r="G15" i="3"/>
  <c r="I5" i="3"/>
  <c r="H5" i="3"/>
  <c r="G5" i="3"/>
  <c r="H15" i="3"/>
  <c r="C10" i="2"/>
  <c r="C5" i="2" s="1"/>
</calcChain>
</file>

<file path=xl/sharedStrings.xml><?xml version="1.0" encoding="utf-8"?>
<sst xmlns="http://schemas.openxmlformats.org/spreadsheetml/2006/main" count="90" uniqueCount="82">
  <si>
    <t>ИСТОЧНИКИ ВНУТРЕННЕГО ФИНАНСИРОВАНИЯ ДЕФИЦИТА ОБЛАСТНОГО БЮДЖЕТА</t>
  </si>
  <si>
    <t>Наименование источника</t>
  </si>
  <si>
    <t>увеличение источников внутреннего финансирования дефицита областного бюджета</t>
  </si>
  <si>
    <t>получение кредитов</t>
  </si>
  <si>
    <t>погашение кредитов</t>
  </si>
  <si>
    <t>Бюджетные кредиты от других бюджетов бюджетной системы Российской Федерации</t>
  </si>
  <si>
    <t>в том числе:</t>
  </si>
  <si>
    <t>возврат бюджетных кредитов</t>
  </si>
  <si>
    <t>предоставление бюджетных кредитов</t>
  </si>
  <si>
    <t>уменьшение источников внутреннего финансирования дефицита областного бюджета</t>
  </si>
  <si>
    <t>Кредиты кредитных организаций в валюте Российской Федерации</t>
  </si>
  <si>
    <t>Иные источники внутреннего финансирования дефицита бюджета субъекта Российской Федерации</t>
  </si>
  <si>
    <t>Начальник управления доходов областного бюджета</t>
  </si>
  <si>
    <t>и государственного долга</t>
  </si>
  <si>
    <t>2024 год</t>
  </si>
  <si>
    <t>2025 год</t>
  </si>
  <si>
    <t>(тыс. рублей)</t>
  </si>
  <si>
    <t>П</t>
  </si>
  <si>
    <t>Прогнозный объем поступлений по источникам финансирования дефицита бюджета в соответствующем финансовом году</t>
  </si>
  <si>
    <t>Пз</t>
  </si>
  <si>
    <t>Размещение государственных ценных бумаг субъекта Российской Федерации</t>
  </si>
  <si>
    <t xml:space="preserve"> - объем государственных заимствований, подлежащих погашению (Зп)</t>
  </si>
  <si>
    <t xml:space="preserve"> - объем ассигнований на исполнение государственных гарантий в соответствующем финансовом году (Гг)</t>
  </si>
  <si>
    <r>
      <t xml:space="preserve"> - коэффициент, учитывающий покрытие дефицита за счет облигационных займов (К</t>
    </r>
    <r>
      <rPr>
        <sz val="8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)</t>
    </r>
  </si>
  <si>
    <t>Пкр</t>
  </si>
  <si>
    <t>Получение кредитов от кредитных организаций бюджетами субъектов Российской Федерации в валюте Российской Федерации</t>
  </si>
  <si>
    <t xml:space="preserve"> - прогнозируемый объем дефицита бюджета в соответствующем финансовом году (Д)</t>
  </si>
  <si>
    <r>
      <t xml:space="preserve"> - коэффициент, учитывающий покрытие дефицита/погашения заимствований (исполнения государственных гарантий) за счет кредитов от кредитных организаций (К</t>
    </r>
    <r>
      <rPr>
        <sz val="8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</si>
  <si>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t xml:space="preserve"> - объем государственных заимствований, подлежащих погашению по действующим и планируемым к заключению государственным контрактам (кредитным договорам), соглашениям, а также объем бюджетных ассигнований на исполнение государственных гарантий (Зкр)</t>
  </si>
  <si>
    <t xml:space="preserve">   - получение кредитов</t>
  </si>
  <si>
    <t xml:space="preserve">   - погашение кредитов</t>
  </si>
  <si>
    <r>
      <t>Пбкр</t>
    </r>
    <r>
      <rPr>
        <b/>
        <vertAlign val="superscript"/>
        <sz val="12"/>
        <rFont val="Times New Roman"/>
        <family val="1"/>
        <charset val="204"/>
      </rPr>
      <t>1</t>
    </r>
  </si>
  <si>
    <t>Получение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</si>
  <si>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r>
      <t xml:space="preserve"> - лимит на кредитные средства, рассчитанный для заключения договора по привлечению бюджетных кредитов на пополнение остатков средств в Федеральном казначействе (Лбкр) </t>
    </r>
    <r>
      <rPr>
        <i/>
        <sz val="12"/>
        <rFont val="Times New Roman"/>
        <family val="1"/>
        <charset val="204"/>
      </rPr>
      <t xml:space="preserve"> (получение кредитов)</t>
    </r>
  </si>
  <si>
    <r>
      <t xml:space="preserve">   - лимит на кредитные средства, рассчитанный для заключения договора по привлечению бюджетных кредитов на пополнение остатков средств в Федеральном казначействе (Лбкр)  </t>
    </r>
    <r>
      <rPr>
        <i/>
        <sz val="12"/>
        <rFont val="Times New Roman"/>
        <family val="1"/>
        <charset val="204"/>
      </rPr>
      <t>(погашение кредитов)</t>
    </r>
  </si>
  <si>
    <r>
      <t>Пбкр</t>
    </r>
    <r>
      <rPr>
        <b/>
        <vertAlign val="superscript"/>
        <sz val="12"/>
        <rFont val="Times New Roman"/>
        <family val="1"/>
        <charset val="204"/>
      </rPr>
      <t>2</t>
    </r>
  </si>
  <si>
    <t>Получение бюджетом субъекта Российской Федерации бюджетных кредитов из федерального бюджета</t>
  </si>
  <si>
    <r>
      <t xml:space="preserve">  - объем государственных заимствований из федерального бюджета, за исключением бюджетных кредитов из федерального бюджета на пополнение остатков средств на счетах бюджетов субъектов Российской Федерации  (Збкр)</t>
    </r>
    <r>
      <rPr>
        <i/>
        <sz val="12"/>
        <rFont val="Times New Roman"/>
        <family val="1"/>
        <charset val="204"/>
      </rPr>
      <t xml:space="preserve"> (получение кредитов)</t>
    </r>
  </si>
  <si>
    <r>
      <t xml:space="preserve">  - объем государственных заимствований из федерального бюджета, за исключением бюджетных кредитов из федерального бюджета на пополнение остатков средств на счетах бюджетов субъектов Российской Федерации  (Збкр)</t>
    </r>
    <r>
      <rPr>
        <i/>
        <sz val="12"/>
        <rFont val="Times New Roman"/>
        <family val="1"/>
        <charset val="204"/>
      </rPr>
      <t xml:space="preserve"> (погашение кредитов)</t>
    </r>
  </si>
  <si>
    <r>
      <t>Пбкр</t>
    </r>
    <r>
      <rPr>
        <b/>
        <vertAlign val="superscript"/>
        <sz val="12"/>
        <rFont val="Times New Roman"/>
        <family val="1"/>
        <charset val="204"/>
      </rPr>
      <t>3</t>
    </r>
  </si>
  <si>
    <t>Получение бюджетных кредитов кредитов из федерального бюджета в соответствующем финансовом году на финансовое обеспечение реализации инфраструктурных проектов</t>
  </si>
  <si>
    <r>
      <t xml:space="preserve">  - лимит на кредитные средства, предоставляемые из федерального бюджета на финансовое обеспечение реализации инфраструктурных проектов, утвержденный президиумом (штабом) Правительственной комиссии по региональному развитию в Российской Федерации (Лбкр1)</t>
    </r>
    <r>
      <rPr>
        <i/>
        <sz val="12"/>
        <rFont val="Times New Roman"/>
        <family val="1"/>
        <charset val="204"/>
      </rPr>
      <t xml:space="preserve"> (получение кредитов)</t>
    </r>
  </si>
  <si>
    <r>
      <t xml:space="preserve">  - лимит на кредитные средства, предоставляемые из федерального бюджета на финансовое обеспечение реализации инфраструктурных проектов, утвержденный президиумом (штабом) Правительственной комиссии по региональному развитию в Российской Федерации (Лбкр1) </t>
    </r>
    <r>
      <rPr>
        <i/>
        <sz val="12"/>
        <rFont val="Times New Roman"/>
        <family val="1"/>
        <charset val="204"/>
      </rPr>
      <t>(погашение кредитов)</t>
    </r>
  </si>
  <si>
    <t>Вюл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</si>
  <si>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</si>
  <si>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 xml:space="preserve">  - возврат юридическими лицами бюджетных кредитов в бюджет (Впл)</t>
  </si>
  <si>
    <r>
      <t xml:space="preserve">  -коэффициент вероятности погашения заемщиками обязательств по бюджетным кредитам (К</t>
    </r>
    <r>
      <rPr>
        <sz val="8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)</t>
    </r>
  </si>
  <si>
    <t>Вбкр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</si>
  <si>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</si>
  <si>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r>
      <t xml:space="preserve">  - возврат муниципальными образованиями Мурманской области бюджетных кредитов в областной бюджет (на основании действующих договоров) (Вмо</t>
    </r>
    <r>
      <rPr>
        <sz val="8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)</t>
    </r>
  </si>
  <si>
    <t xml:space="preserve"> - предоставление муниципальным образованиям Мурманской области бюджетных кредитов из областного бюджета  (Вмо2)</t>
  </si>
  <si>
    <t xml:space="preserve"> - объем бюджетных кредитов с переносом сроков возврата в областной бюджет  (Пбкп)</t>
  </si>
  <si>
    <t xml:space="preserve"> - объем реструктуризации бюджетных кредитов (Р).</t>
  </si>
  <si>
    <t>Изменение остатков средств на счетах по учету средств бюджета субъекта Российской Федерации в течении соответствующего финансового года</t>
  </si>
  <si>
    <t>Бюджетные кредиты, предоставленные из бюджета субъекта Российской Федерации юридическим лицам</t>
  </si>
  <si>
    <t>Бюджетные кредиты, предоставленные из бюджета субъекта Российской Федерации другим бюджетам бюджетной системы Российской Федерации</t>
  </si>
  <si>
    <t>получение бюджетных кредитов - всего, 
в том числе:</t>
  </si>
  <si>
    <t>получение бюджетных кредитов в Федеральном казначействе</t>
  </si>
  <si>
    <t>получение бюджетных кредитов в Минфине России (предоставленных на финансовое обеспечение реализации инфраструктурных проектов)</t>
  </si>
  <si>
    <t>погашение бюджетных кредитов - всего,
в том числе:</t>
  </si>
  <si>
    <t xml:space="preserve">Л.В. Глаголева </t>
  </si>
  <si>
    <t>погашение бюджетных кредитов Федерального казначейства</t>
  </si>
  <si>
    <t>погашение бюджетных кредитов Минфина России (предоставленных на финансовое обеспечение реализации инфраструктурных проектов)</t>
  </si>
  <si>
    <t xml:space="preserve">погашение бюджетных кредитов Минфина России </t>
  </si>
  <si>
    <r>
      <t>Пбкр</t>
    </r>
    <r>
      <rPr>
        <b/>
        <vertAlign val="superscript"/>
        <sz val="12"/>
        <rFont val="Times New Roman"/>
        <family val="1"/>
        <charset val="204"/>
      </rPr>
      <t>4</t>
    </r>
  </si>
  <si>
    <t>Получение бюджетных кредитов из федерального бюджета в соответствующем финансовом году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</t>
  </si>
  <si>
    <r>
      <t xml:space="preserve">  - лимит на кредитные средства, предоставляемые из федерального бюджета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организаций, определяемый Министерством финансов Российской Федерации (Лбкр2) (</t>
    </r>
    <r>
      <rPr>
        <i/>
        <sz val="12"/>
        <rFont val="Times New Roman"/>
        <family val="1"/>
        <charset val="204"/>
      </rPr>
      <t>получение кредитов</t>
    </r>
    <r>
      <rPr>
        <sz val="12"/>
        <rFont val="Times New Roman"/>
        <family val="1"/>
        <charset val="204"/>
      </rPr>
      <t>)</t>
    </r>
  </si>
  <si>
    <r>
      <t xml:space="preserve">  - лимит на кредитные средства, предоставляемые из федерального бюджета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организаций, определяемый Министерством финансов Российской Федерации (Лбкр2) (</t>
    </r>
    <r>
      <rPr>
        <i/>
        <sz val="12"/>
        <rFont val="Times New Roman"/>
        <family val="1"/>
        <charset val="204"/>
      </rPr>
      <t>погашение кредитов</t>
    </r>
    <r>
      <rPr>
        <sz val="12"/>
        <rFont val="Times New Roman"/>
        <family val="1"/>
        <charset val="204"/>
      </rPr>
      <t>)</t>
    </r>
  </si>
  <si>
    <t>погашение бюджетных кредитов Минфина России (предоставленных на погашение долговых обязательств)</t>
  </si>
  <si>
    <t>2026 год</t>
  </si>
  <si>
    <t>погашение бюджетных кредитов Минфина России (специальные казначейские кредиты)</t>
  </si>
  <si>
    <t>Расчет 
по статьям классификации источников финансирования дефицита областного бюджета на 2024 год и на плановый период 2025 и 2026 годов</t>
  </si>
  <si>
    <t>Расчет 
прогноза поступлений источников финансирования дефицита областного бюджета 
на 2024 год и на плановый период 2025 и 2026 годов</t>
  </si>
  <si>
    <t>Пбкр5</t>
  </si>
  <si>
    <t>Привлечение бюджетом субъекта Российской Федерации бюджетных кредитов, предоставленных из федерального бюджета в валюте Российской Федерации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инфраструктуры.</t>
  </si>
  <si>
    <r>
      <t xml:space="preserve"> - лимит на кредитные средства, предоставляемые из федерального бюджета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инфраструктуры, утвержденный президиумом (штабом) Правительственной комиссии по региональному развитию в Российской Федерации (Лбкр3) </t>
    </r>
    <r>
      <rPr>
        <i/>
        <sz val="12"/>
        <rFont val="Times New Roman"/>
        <family val="1"/>
        <charset val="204"/>
      </rPr>
      <t>(получение кредитов)</t>
    </r>
  </si>
  <si>
    <r>
      <t xml:space="preserve"> - лимит на кредитные средства, предоставляемые из федерального бюджета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инфраструктуры, утвержденный президиумом (штабом) Правительственной комиссии по региональному развитию в Российской Федерации (Лбкр3) </t>
    </r>
    <r>
      <rPr>
        <i/>
        <sz val="12"/>
        <rFont val="Times New Roman"/>
        <family val="1"/>
        <charset val="204"/>
      </rPr>
      <t>(погашение кредитов)</t>
    </r>
  </si>
  <si>
    <t>Привлечение бюджетом субъекта Российской Федерации бюджетных кредитов из федерального бюджета в соответствующем финансовом году за счет временно свободных средств (специальные казначейские кредиты)</t>
  </si>
  <si>
    <t>Пбкр6</t>
  </si>
  <si>
    <r>
      <t xml:space="preserve"> - лимит на кредитные средства, предоставляемые из федерального бюджета в соответствующем финансовом году за счет временно свободных средств (специальные казначейские кредиты), утвержденный президиумом (штабом) Правительственной комиссии по региональному развитию в Российской Федерации (Лбкр4) </t>
    </r>
    <r>
      <rPr>
        <i/>
        <sz val="12"/>
        <rFont val="Times New Roman"/>
        <family val="1"/>
        <charset val="204"/>
      </rPr>
      <t>(получение кредитов)</t>
    </r>
  </si>
  <si>
    <r>
      <t xml:space="preserve"> - лимит на кредитные средства, предоставляемые из федерального бюджета в соответствующем финансовом году за счет временно свободных средств (специальные казначейские кредиты), утвержденный президиумом (штабом) Правительственной комиссии по региональному развитию в Российской Федерации (Лбкр4) (</t>
    </r>
    <r>
      <rPr>
        <i/>
        <sz val="12"/>
        <rFont val="Times New Roman"/>
        <family val="1"/>
        <charset val="204"/>
      </rPr>
      <t>получение кредитов</t>
    </r>
    <r>
      <rPr>
        <sz val="12"/>
        <rFont val="Times New Roman"/>
        <family val="1"/>
        <charset val="204"/>
      </rPr>
      <t>)</t>
    </r>
  </si>
  <si>
    <t>погашение бюджетных кредитов Федерального казначейства (предоставленные с целью опережающего финансирования)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</si>
</sst>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 Cyr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Border="1" applyAlignment="1">
      <alignment wrapText="1"/>
    </xf>
    <xf numFmtId="0" fontId="7" fillId="0" borderId="0" xfId="0" applyFont="1" applyAlignment="1">
      <alignment horizontal="left" wrapText="1"/>
    </xf>
    <xf numFmtId="164" fontId="4" fillId="0" borderId="0" xfId="0" applyNumberFormat="1" applyFont="1" applyBorder="1" applyAlignment="1">
      <alignment horizontal="right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1" fillId="0" borderId="7" xfId="0" applyFont="1" applyFill="1" applyBorder="1" applyAlignment="1">
      <alignment horizontal="left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164" fontId="1" fillId="0" borderId="7" xfId="0" applyNumberFormat="1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left" vertical="center" wrapText="1"/>
    </xf>
    <xf numFmtId="164" fontId="4" fillId="0" borderId="7" xfId="0" applyNumberFormat="1" applyFont="1" applyFill="1" applyBorder="1" applyAlignment="1">
      <alignment horizontal="right" vertical="center" wrapText="1"/>
    </xf>
    <xf numFmtId="164" fontId="10" fillId="0" borderId="7" xfId="0" applyNumberFormat="1" applyFont="1" applyFill="1" applyBorder="1" applyAlignment="1">
      <alignment horizontal="left" vertical="center" wrapText="1"/>
    </xf>
    <xf numFmtId="0" fontId="5" fillId="0" borderId="0" xfId="0" applyFont="1"/>
    <xf numFmtId="0" fontId="1" fillId="0" borderId="7" xfId="0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left" vertical="center" wrapText="1"/>
    </xf>
    <xf numFmtId="164" fontId="1" fillId="0" borderId="7" xfId="0" applyNumberFormat="1" applyFont="1" applyFill="1" applyBorder="1" applyAlignment="1">
      <alignment horizontal="left" vertical="center" wrapText="1"/>
    </xf>
    <xf numFmtId="0" fontId="4" fillId="0" borderId="0" xfId="0" applyFont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righ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0" fontId="14" fillId="0" borderId="0" xfId="0" applyFont="1"/>
    <xf numFmtId="164" fontId="4" fillId="0" borderId="0" xfId="0" applyNumberFormat="1" applyFont="1" applyBorder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Fill="1" applyBorder="1" applyAlignment="1">
      <alignment wrapText="1"/>
    </xf>
    <xf numFmtId="164" fontId="4" fillId="0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164" fontId="7" fillId="0" borderId="0" xfId="0" applyNumberFormat="1" applyFont="1" applyFill="1" applyBorder="1" applyAlignment="1">
      <alignment horizontal="right"/>
    </xf>
    <xf numFmtId="0" fontId="15" fillId="0" borderId="6" xfId="0" applyFont="1" applyBorder="1" applyAlignment="1">
      <alignment horizontal="right" wrapText="1"/>
    </xf>
    <xf numFmtId="164" fontId="0" fillId="0" borderId="0" xfId="0" applyNumberFormat="1"/>
    <xf numFmtId="164" fontId="1" fillId="0" borderId="7" xfId="0" applyNumberFormat="1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right" vertical="center" wrapText="1"/>
    </xf>
    <xf numFmtId="164" fontId="10" fillId="0" borderId="3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wrapText="1"/>
    </xf>
    <xf numFmtId="164" fontId="1" fillId="0" borderId="7" xfId="0" applyNumberFormat="1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5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0" fillId="0" borderId="5" xfId="0" applyFont="1" applyFill="1" applyBorder="1"/>
    <xf numFmtId="0" fontId="4" fillId="0" borderId="15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164" fontId="4" fillId="0" borderId="18" xfId="0" applyNumberFormat="1" applyFont="1" applyFill="1" applyBorder="1" applyAlignment="1">
      <alignment horizontal="right" vertical="center" wrapText="1"/>
    </xf>
    <xf numFmtId="164" fontId="4" fillId="0" borderId="5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14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wrapText="1"/>
    </xf>
    <xf numFmtId="0" fontId="1" fillId="0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03"/>
  <sheetViews>
    <sheetView tabSelected="1" zoomScaleNormal="100" workbookViewId="0">
      <selection activeCell="J8" sqref="J8"/>
    </sheetView>
  </sheetViews>
  <sheetFormatPr defaultRowHeight="12.75" x14ac:dyDescent="0.2"/>
  <cols>
    <col min="1" max="4" width="12.28515625" customWidth="1"/>
    <col min="5" max="5" width="11" customWidth="1"/>
    <col min="6" max="6" width="3.140625" customWidth="1"/>
    <col min="7" max="9" width="15.7109375" customWidth="1"/>
  </cols>
  <sheetData>
    <row r="1" spans="1:10" ht="57" customHeight="1" x14ac:dyDescent="0.2">
      <c r="A1" s="73" t="s">
        <v>71</v>
      </c>
      <c r="B1" s="73"/>
      <c r="C1" s="73"/>
      <c r="D1" s="73"/>
      <c r="E1" s="73"/>
      <c r="F1" s="73"/>
      <c r="G1" s="73"/>
      <c r="H1" s="73"/>
      <c r="I1" s="73"/>
    </row>
    <row r="2" spans="1:10" x14ac:dyDescent="0.2">
      <c r="A2" s="74"/>
      <c r="B2" s="74"/>
      <c r="C2" s="74"/>
      <c r="D2" s="74"/>
      <c r="E2" s="74"/>
      <c r="F2" s="74"/>
      <c r="G2" s="26"/>
      <c r="H2" s="26"/>
      <c r="I2" s="27" t="s">
        <v>16</v>
      </c>
    </row>
    <row r="3" spans="1:10" ht="15.95" customHeight="1" x14ac:dyDescent="0.2">
      <c r="A3" s="75" t="s">
        <v>1</v>
      </c>
      <c r="B3" s="75"/>
      <c r="C3" s="75"/>
      <c r="D3" s="75"/>
      <c r="E3" s="75"/>
      <c r="F3" s="75"/>
      <c r="G3" s="75" t="s">
        <v>14</v>
      </c>
      <c r="H3" s="75" t="s">
        <v>15</v>
      </c>
      <c r="I3" s="75" t="s">
        <v>69</v>
      </c>
    </row>
    <row r="4" spans="1:10" ht="15.75" customHeight="1" x14ac:dyDescent="0.2">
      <c r="A4" s="75"/>
      <c r="B4" s="75"/>
      <c r="C4" s="75"/>
      <c r="D4" s="75"/>
      <c r="E4" s="75"/>
      <c r="F4" s="75"/>
      <c r="G4" s="75"/>
      <c r="H4" s="75"/>
      <c r="I4" s="75"/>
    </row>
    <row r="5" spans="1:10" ht="15.95" customHeight="1" x14ac:dyDescent="0.2">
      <c r="A5" s="76" t="s">
        <v>0</v>
      </c>
      <c r="B5" s="76"/>
      <c r="C5" s="76"/>
      <c r="D5" s="76"/>
      <c r="E5" s="76"/>
      <c r="F5" s="76"/>
      <c r="G5" s="52">
        <f t="shared" ref="G5:I5" si="0">G7+G9</f>
        <v>15043793.721670017</v>
      </c>
      <c r="H5" s="52">
        <f t="shared" si="0"/>
        <v>118275.21383999661</v>
      </c>
      <c r="I5" s="52">
        <f t="shared" si="0"/>
        <v>-1483449.3065499738</v>
      </c>
    </row>
    <row r="6" spans="1:10" ht="15.95" customHeight="1" x14ac:dyDescent="0.2">
      <c r="A6" s="76"/>
      <c r="B6" s="76"/>
      <c r="C6" s="76"/>
      <c r="D6" s="76"/>
      <c r="E6" s="76"/>
      <c r="F6" s="76"/>
      <c r="G6" s="52"/>
      <c r="H6" s="52"/>
      <c r="I6" s="52"/>
      <c r="J6" s="40"/>
    </row>
    <row r="7" spans="1:10" ht="15.95" customHeight="1" x14ac:dyDescent="0.2">
      <c r="A7" s="77" t="s">
        <v>2</v>
      </c>
      <c r="B7" s="78"/>
      <c r="C7" s="78"/>
      <c r="D7" s="78"/>
      <c r="E7" s="78"/>
      <c r="F7" s="79"/>
      <c r="G7" s="83">
        <f>G13+G17+G27+G34+G38</f>
        <v>46670210.321670018</v>
      </c>
      <c r="H7" s="83">
        <f>H13+H17+H27+H34+H38</f>
        <v>19306815.216899995</v>
      </c>
      <c r="I7" s="83">
        <f>I13+I17+I27+I34+I38</f>
        <v>20365474.739370026</v>
      </c>
    </row>
    <row r="8" spans="1:10" ht="15.95" customHeight="1" x14ac:dyDescent="0.2">
      <c r="A8" s="80"/>
      <c r="B8" s="81"/>
      <c r="C8" s="81"/>
      <c r="D8" s="81"/>
      <c r="E8" s="81"/>
      <c r="F8" s="82"/>
      <c r="G8" s="84"/>
      <c r="H8" s="84"/>
      <c r="I8" s="84"/>
    </row>
    <row r="9" spans="1:10" ht="15.95" customHeight="1" x14ac:dyDescent="0.2">
      <c r="A9" s="65" t="s">
        <v>9</v>
      </c>
      <c r="B9" s="66"/>
      <c r="C9" s="66"/>
      <c r="D9" s="66"/>
      <c r="E9" s="66"/>
      <c r="F9" s="67"/>
      <c r="G9" s="71">
        <f>G14+G20+G35</f>
        <v>-31626416.600000001</v>
      </c>
      <c r="H9" s="71">
        <f>H14+H20+H35</f>
        <v>-19188540.003059998</v>
      </c>
      <c r="I9" s="71">
        <f>I14+I20+I35</f>
        <v>-21848924.045919999</v>
      </c>
    </row>
    <row r="10" spans="1:10" ht="15.95" customHeight="1" x14ac:dyDescent="0.2">
      <c r="A10" s="68"/>
      <c r="B10" s="69"/>
      <c r="C10" s="69"/>
      <c r="D10" s="69"/>
      <c r="E10" s="69"/>
      <c r="F10" s="70"/>
      <c r="G10" s="72"/>
      <c r="H10" s="72"/>
      <c r="I10" s="72"/>
    </row>
    <row r="11" spans="1:10" ht="15.95" customHeight="1" x14ac:dyDescent="0.2">
      <c r="A11" s="53" t="s">
        <v>10</v>
      </c>
      <c r="B11" s="53"/>
      <c r="C11" s="53"/>
      <c r="D11" s="53"/>
      <c r="E11" s="53"/>
      <c r="F11" s="53"/>
      <c r="G11" s="52">
        <f>SUM(G13:G14)</f>
        <v>11050000</v>
      </c>
      <c r="H11" s="52">
        <f>SUM(H13:H14)</f>
        <v>2400000</v>
      </c>
      <c r="I11" s="52">
        <f>SUM(I13:I14)</f>
        <v>1000000</v>
      </c>
    </row>
    <row r="12" spans="1:10" ht="15.95" customHeight="1" x14ac:dyDescent="0.2">
      <c r="A12" s="53"/>
      <c r="B12" s="53"/>
      <c r="C12" s="53"/>
      <c r="D12" s="53"/>
      <c r="E12" s="53"/>
      <c r="F12" s="53"/>
      <c r="G12" s="52"/>
      <c r="H12" s="52"/>
      <c r="I12" s="52"/>
    </row>
    <row r="13" spans="1:10" ht="22.5" customHeight="1" x14ac:dyDescent="0.2">
      <c r="A13" s="49" t="s">
        <v>3</v>
      </c>
      <c r="B13" s="49"/>
      <c r="C13" s="49"/>
      <c r="D13" s="49"/>
      <c r="E13" s="49"/>
      <c r="F13" s="49"/>
      <c r="G13" s="28">
        <v>30550000</v>
      </c>
      <c r="H13" s="28">
        <v>8400000</v>
      </c>
      <c r="I13" s="28">
        <v>9000000</v>
      </c>
    </row>
    <row r="14" spans="1:10" ht="22.5" customHeight="1" x14ac:dyDescent="0.2">
      <c r="A14" s="50" t="s">
        <v>4</v>
      </c>
      <c r="B14" s="50"/>
      <c r="C14" s="50"/>
      <c r="D14" s="50"/>
      <c r="E14" s="50"/>
      <c r="F14" s="50"/>
      <c r="G14" s="29">
        <v>-19500000</v>
      </c>
      <c r="H14" s="29">
        <v>-6000000</v>
      </c>
      <c r="I14" s="29">
        <v>-8000000</v>
      </c>
    </row>
    <row r="15" spans="1:10" ht="15.95" customHeight="1" x14ac:dyDescent="0.2">
      <c r="A15" s="53" t="s">
        <v>5</v>
      </c>
      <c r="B15" s="53"/>
      <c r="C15" s="53"/>
      <c r="D15" s="53"/>
      <c r="E15" s="53"/>
      <c r="F15" s="53"/>
      <c r="G15" s="52">
        <f>G17+G20</f>
        <v>3819210.0999999996</v>
      </c>
      <c r="H15" s="52">
        <f>H17+H20</f>
        <v>-2217160.4030600004</v>
      </c>
      <c r="I15" s="52">
        <f>I17+I20</f>
        <v>-2574303.2459200006</v>
      </c>
    </row>
    <row r="16" spans="1:10" ht="15.95" customHeight="1" x14ac:dyDescent="0.2">
      <c r="A16" s="53"/>
      <c r="B16" s="53"/>
      <c r="C16" s="53"/>
      <c r="D16" s="53"/>
      <c r="E16" s="53"/>
      <c r="F16" s="53"/>
      <c r="G16" s="52"/>
      <c r="H16" s="52"/>
      <c r="I16" s="52"/>
    </row>
    <row r="17" spans="1:9" ht="33" customHeight="1" x14ac:dyDescent="0.2">
      <c r="A17" s="49" t="s">
        <v>56</v>
      </c>
      <c r="B17" s="49"/>
      <c r="C17" s="49"/>
      <c r="D17" s="49"/>
      <c r="E17" s="49"/>
      <c r="F17" s="49"/>
      <c r="G17" s="28">
        <f>G18+G19</f>
        <v>15645626.699999999</v>
      </c>
      <c r="H17" s="28">
        <f t="shared" ref="H17:I17" si="1">H18+H19</f>
        <v>10671379.6</v>
      </c>
      <c r="I17" s="28">
        <f t="shared" si="1"/>
        <v>10974620.800000001</v>
      </c>
    </row>
    <row r="18" spans="1:9" ht="21" customHeight="1" x14ac:dyDescent="0.2">
      <c r="A18" s="57" t="s">
        <v>57</v>
      </c>
      <c r="B18" s="57"/>
      <c r="C18" s="57"/>
      <c r="D18" s="57"/>
      <c r="E18" s="57"/>
      <c r="F18" s="57"/>
      <c r="G18" s="30">
        <v>10645626.699999999</v>
      </c>
      <c r="H18" s="30">
        <v>10671379.6</v>
      </c>
      <c r="I18" s="30">
        <v>10974620.800000001</v>
      </c>
    </row>
    <row r="19" spans="1:9" ht="48" customHeight="1" x14ac:dyDescent="0.2">
      <c r="A19" s="57" t="s">
        <v>58</v>
      </c>
      <c r="B19" s="57"/>
      <c r="C19" s="57"/>
      <c r="D19" s="57"/>
      <c r="E19" s="57"/>
      <c r="F19" s="57"/>
      <c r="G19" s="30">
        <v>5000000</v>
      </c>
      <c r="H19" s="30">
        <v>0</v>
      </c>
      <c r="I19" s="30">
        <v>0</v>
      </c>
    </row>
    <row r="20" spans="1:9" ht="30.75" customHeight="1" x14ac:dyDescent="0.2">
      <c r="A20" s="57" t="s">
        <v>59</v>
      </c>
      <c r="B20" s="57"/>
      <c r="C20" s="57"/>
      <c r="D20" s="57"/>
      <c r="E20" s="57"/>
      <c r="F20" s="57"/>
      <c r="G20" s="30">
        <f>G21+G22+G23+G24+G25+G26</f>
        <v>-11826416.6</v>
      </c>
      <c r="H20" s="30">
        <f t="shared" ref="H20:I20" si="2">H21+H22+H23+H24+H25+H26</f>
        <v>-12888540.00306</v>
      </c>
      <c r="I20" s="30">
        <f t="shared" si="2"/>
        <v>-13548924.045920001</v>
      </c>
    </row>
    <row r="21" spans="1:9" ht="22.5" customHeight="1" x14ac:dyDescent="0.2">
      <c r="A21" s="57" t="s">
        <v>63</v>
      </c>
      <c r="B21" s="57"/>
      <c r="C21" s="57"/>
      <c r="D21" s="57"/>
      <c r="E21" s="57"/>
      <c r="F21" s="57"/>
      <c r="G21" s="30">
        <v>-730789.9</v>
      </c>
      <c r="H21" s="30">
        <v>-1968145.14592</v>
      </c>
      <c r="I21" s="30">
        <v>-1968145.14592</v>
      </c>
    </row>
    <row r="22" spans="1:9" ht="22.5" customHeight="1" x14ac:dyDescent="0.2">
      <c r="A22" s="57" t="s">
        <v>61</v>
      </c>
      <c r="B22" s="57"/>
      <c r="C22" s="57"/>
      <c r="D22" s="57"/>
      <c r="E22" s="57"/>
      <c r="F22" s="57"/>
      <c r="G22" s="30">
        <f>-10645626.7</f>
        <v>-10645626.699999999</v>
      </c>
      <c r="H22" s="30">
        <v>-10671379.6</v>
      </c>
      <c r="I22" s="30">
        <v>-10974620.800000001</v>
      </c>
    </row>
    <row r="23" spans="1:9" ht="34.5" customHeight="1" x14ac:dyDescent="0.2">
      <c r="A23" s="57" t="s">
        <v>81</v>
      </c>
      <c r="B23" s="57"/>
      <c r="C23" s="57"/>
      <c r="D23" s="57"/>
      <c r="E23" s="57"/>
      <c r="F23" s="57"/>
      <c r="G23" s="30">
        <v>-450000</v>
      </c>
      <c r="H23" s="30">
        <v>0</v>
      </c>
      <c r="I23" s="30">
        <v>0</v>
      </c>
    </row>
    <row r="24" spans="1:9" ht="48.75" customHeight="1" x14ac:dyDescent="0.2">
      <c r="A24" s="57" t="s">
        <v>62</v>
      </c>
      <c r="B24" s="57"/>
      <c r="C24" s="57"/>
      <c r="D24" s="57"/>
      <c r="E24" s="57"/>
      <c r="F24" s="57"/>
      <c r="G24" s="30">
        <v>0</v>
      </c>
      <c r="H24" s="30">
        <v>-107142.85713999999</v>
      </c>
      <c r="I24" s="30">
        <v>-464285.7</v>
      </c>
    </row>
    <row r="25" spans="1:9" ht="34.5" customHeight="1" x14ac:dyDescent="0.2">
      <c r="A25" s="57" t="s">
        <v>68</v>
      </c>
      <c r="B25" s="57"/>
      <c r="C25" s="57"/>
      <c r="D25" s="57"/>
      <c r="E25" s="57"/>
      <c r="F25" s="57"/>
      <c r="G25" s="30">
        <v>0</v>
      </c>
      <c r="H25" s="30">
        <v>-92100</v>
      </c>
      <c r="I25" s="30">
        <v>-92100</v>
      </c>
    </row>
    <row r="26" spans="1:9" ht="34.5" customHeight="1" x14ac:dyDescent="0.2">
      <c r="A26" s="57" t="s">
        <v>70</v>
      </c>
      <c r="B26" s="57"/>
      <c r="C26" s="57"/>
      <c r="D26" s="57"/>
      <c r="E26" s="57"/>
      <c r="F26" s="57"/>
      <c r="G26" s="30">
        <v>0</v>
      </c>
      <c r="H26" s="30">
        <v>-49772.4</v>
      </c>
      <c r="I26" s="30">
        <v>-49772.4</v>
      </c>
    </row>
    <row r="27" spans="1:9" s="31" customFormat="1" ht="22.5" customHeight="1" x14ac:dyDescent="0.2">
      <c r="A27" s="58" t="s">
        <v>53</v>
      </c>
      <c r="B27" s="59"/>
      <c r="C27" s="59"/>
      <c r="D27" s="59"/>
      <c r="E27" s="59"/>
      <c r="F27" s="60"/>
      <c r="G27" s="55">
        <v>3685.0021700134298</v>
      </c>
      <c r="H27" s="55">
        <v>36217.927399993903</v>
      </c>
      <c r="I27" s="55">
        <v>1504.5298700256301</v>
      </c>
    </row>
    <row r="28" spans="1:9" s="31" customFormat="1" ht="26.25" customHeight="1" x14ac:dyDescent="0.2">
      <c r="A28" s="61"/>
      <c r="B28" s="62"/>
      <c r="C28" s="62"/>
      <c r="D28" s="62"/>
      <c r="E28" s="62"/>
      <c r="F28" s="63"/>
      <c r="G28" s="64"/>
      <c r="H28" s="56"/>
      <c r="I28" s="56"/>
    </row>
    <row r="29" spans="1:9" ht="15.95" customHeight="1" x14ac:dyDescent="0.2">
      <c r="A29" s="53" t="s">
        <v>11</v>
      </c>
      <c r="B29" s="53"/>
      <c r="C29" s="53"/>
      <c r="D29" s="53"/>
      <c r="E29" s="53"/>
      <c r="F29" s="53"/>
      <c r="G29" s="52">
        <f>SUM(G36,G32)</f>
        <v>170898.6195</v>
      </c>
      <c r="H29" s="52">
        <f>SUM(H36,H32)</f>
        <v>-100782.31049999999</v>
      </c>
      <c r="I29" s="52">
        <f>SUM(I36,I32)</f>
        <v>89349.40949999998</v>
      </c>
    </row>
    <row r="30" spans="1:9" ht="15.95" customHeight="1" x14ac:dyDescent="0.2">
      <c r="A30" s="53"/>
      <c r="B30" s="53"/>
      <c r="C30" s="53"/>
      <c r="D30" s="53"/>
      <c r="E30" s="53"/>
      <c r="F30" s="53"/>
      <c r="G30" s="52"/>
      <c r="H30" s="52"/>
      <c r="I30" s="52"/>
    </row>
    <row r="31" spans="1:9" ht="15.75" x14ac:dyDescent="0.2">
      <c r="A31" s="54" t="s">
        <v>6</v>
      </c>
      <c r="B31" s="54"/>
      <c r="C31" s="54"/>
      <c r="D31" s="54"/>
      <c r="E31" s="54"/>
      <c r="F31" s="54"/>
      <c r="G31" s="15"/>
      <c r="H31" s="15"/>
      <c r="I31" s="15"/>
    </row>
    <row r="32" spans="1:9" ht="24.95" customHeight="1" x14ac:dyDescent="0.2">
      <c r="A32" s="53" t="s">
        <v>55</v>
      </c>
      <c r="B32" s="53"/>
      <c r="C32" s="53"/>
      <c r="D32" s="53"/>
      <c r="E32" s="53"/>
      <c r="F32" s="53"/>
      <c r="G32" s="52">
        <f>SUM(G34:G35)</f>
        <v>142041.4767</v>
      </c>
      <c r="H32" s="52">
        <f>SUM(H34:H35)</f>
        <v>-129639.45329999999</v>
      </c>
      <c r="I32" s="52">
        <f>SUM(I34:I35)</f>
        <v>60492.266699999978</v>
      </c>
    </row>
    <row r="33" spans="1:9" ht="24.95" customHeight="1" x14ac:dyDescent="0.2">
      <c r="A33" s="53"/>
      <c r="B33" s="53"/>
      <c r="C33" s="53"/>
      <c r="D33" s="53"/>
      <c r="E33" s="53"/>
      <c r="F33" s="53"/>
      <c r="G33" s="52"/>
      <c r="H33" s="52"/>
      <c r="I33" s="52"/>
    </row>
    <row r="34" spans="1:9" ht="19.5" customHeight="1" x14ac:dyDescent="0.2">
      <c r="A34" s="49" t="s">
        <v>7</v>
      </c>
      <c r="B34" s="49"/>
      <c r="C34" s="49"/>
      <c r="D34" s="49"/>
      <c r="E34" s="49"/>
      <c r="F34" s="49"/>
      <c r="G34" s="28">
        <v>442041.4767</v>
      </c>
      <c r="H34" s="28">
        <v>170360.54670000001</v>
      </c>
      <c r="I34" s="28">
        <v>360492.26669999998</v>
      </c>
    </row>
    <row r="35" spans="1:9" ht="19.5" customHeight="1" x14ac:dyDescent="0.2">
      <c r="A35" s="50" t="s">
        <v>8</v>
      </c>
      <c r="B35" s="50"/>
      <c r="C35" s="50"/>
      <c r="D35" s="50"/>
      <c r="E35" s="50"/>
      <c r="F35" s="50"/>
      <c r="G35" s="29">
        <v>-300000</v>
      </c>
      <c r="H35" s="29">
        <v>-300000</v>
      </c>
      <c r="I35" s="29">
        <v>-300000</v>
      </c>
    </row>
    <row r="36" spans="1:9" ht="15.95" customHeight="1" x14ac:dyDescent="0.2">
      <c r="A36" s="53" t="s">
        <v>54</v>
      </c>
      <c r="B36" s="53"/>
      <c r="C36" s="53"/>
      <c r="D36" s="53"/>
      <c r="E36" s="53"/>
      <c r="F36" s="53"/>
      <c r="G36" s="52">
        <f>SUM(G38:G39)</f>
        <v>28857.142800000001</v>
      </c>
      <c r="H36" s="52">
        <f>SUM(H38:H39)</f>
        <v>28857.142800000001</v>
      </c>
      <c r="I36" s="52">
        <f>SUM(I38:I39)</f>
        <v>28857.142800000001</v>
      </c>
    </row>
    <row r="37" spans="1:9" ht="15.95" customHeight="1" x14ac:dyDescent="0.2">
      <c r="A37" s="53"/>
      <c r="B37" s="53"/>
      <c r="C37" s="53"/>
      <c r="D37" s="53"/>
      <c r="E37" s="53"/>
      <c r="F37" s="53"/>
      <c r="G37" s="52"/>
      <c r="H37" s="52"/>
      <c r="I37" s="52"/>
    </row>
    <row r="38" spans="1:9" ht="21" customHeight="1" x14ac:dyDescent="0.2">
      <c r="A38" s="49" t="s">
        <v>7</v>
      </c>
      <c r="B38" s="49"/>
      <c r="C38" s="49"/>
      <c r="D38" s="49"/>
      <c r="E38" s="49"/>
      <c r="F38" s="49"/>
      <c r="G38" s="28">
        <v>28857.142800000001</v>
      </c>
      <c r="H38" s="28">
        <v>28857.142800000001</v>
      </c>
      <c r="I38" s="28">
        <v>28857.142800000001</v>
      </c>
    </row>
    <row r="39" spans="1:9" ht="21" customHeight="1" x14ac:dyDescent="0.2">
      <c r="A39" s="50" t="s">
        <v>8</v>
      </c>
      <c r="B39" s="50"/>
      <c r="C39" s="50"/>
      <c r="D39" s="50"/>
      <c r="E39" s="50"/>
      <c r="F39" s="50"/>
      <c r="G39" s="29">
        <v>0</v>
      </c>
      <c r="H39" s="29">
        <v>0</v>
      </c>
      <c r="I39" s="29">
        <v>0</v>
      </c>
    </row>
    <row r="40" spans="1:9" ht="15.95" hidden="1" customHeight="1" x14ac:dyDescent="0.25">
      <c r="A40" s="51" t="s">
        <v>12</v>
      </c>
      <c r="B40" s="51"/>
      <c r="C40" s="51"/>
      <c r="D40" s="51"/>
      <c r="E40" s="51"/>
      <c r="F40" s="35"/>
      <c r="G40" s="36"/>
      <c r="H40" s="36"/>
      <c r="I40" s="36"/>
    </row>
    <row r="41" spans="1:9" ht="15.95" hidden="1" customHeight="1" x14ac:dyDescent="0.25">
      <c r="A41" s="51"/>
      <c r="B41" s="51"/>
      <c r="C41" s="51"/>
      <c r="D41" s="51"/>
      <c r="E41" s="51"/>
      <c r="F41" s="35"/>
      <c r="G41" s="36"/>
      <c r="H41" s="36"/>
      <c r="I41" s="36"/>
    </row>
    <row r="42" spans="1:9" ht="15.95" hidden="1" customHeight="1" x14ac:dyDescent="0.25">
      <c r="A42" s="51" t="s">
        <v>13</v>
      </c>
      <c r="B42" s="51"/>
      <c r="C42" s="51"/>
      <c r="D42" s="51"/>
      <c r="E42" s="51"/>
      <c r="F42" s="35"/>
      <c r="G42" s="36"/>
      <c r="H42" s="48" t="s">
        <v>60</v>
      </c>
      <c r="I42" s="48"/>
    </row>
    <row r="43" spans="1:9" ht="18.75" x14ac:dyDescent="0.3">
      <c r="A43" s="37"/>
      <c r="B43" s="37"/>
      <c r="C43" s="37"/>
      <c r="D43" s="37"/>
      <c r="E43" s="37"/>
      <c r="F43" s="37"/>
      <c r="G43" s="36"/>
      <c r="H43" s="36"/>
      <c r="I43" s="38"/>
    </row>
    <row r="44" spans="1:9" ht="15.95" customHeight="1" x14ac:dyDescent="0.3">
      <c r="A44" s="3"/>
      <c r="B44" s="6"/>
      <c r="C44" s="6"/>
      <c r="D44" s="6"/>
      <c r="E44" s="6"/>
      <c r="F44" s="6"/>
      <c r="G44" s="32"/>
      <c r="H44" s="32"/>
      <c r="I44" s="32"/>
    </row>
    <row r="45" spans="1:9" ht="15.95" customHeight="1" x14ac:dyDescent="0.25">
      <c r="G45" s="32"/>
      <c r="H45" s="32"/>
      <c r="I45" s="32"/>
    </row>
    <row r="46" spans="1:9" ht="15.95" customHeight="1" x14ac:dyDescent="0.25">
      <c r="A46" s="2"/>
      <c r="B46" s="2"/>
      <c r="C46" s="2"/>
      <c r="D46" s="2"/>
      <c r="E46" s="2"/>
      <c r="F46" s="2"/>
      <c r="G46" s="32"/>
      <c r="H46" s="32"/>
      <c r="I46" s="32"/>
    </row>
    <row r="47" spans="1:9" ht="15.95" customHeight="1" x14ac:dyDescent="0.25">
      <c r="A47" s="2"/>
      <c r="B47" s="2"/>
      <c r="C47" s="2"/>
      <c r="D47" s="2"/>
      <c r="E47" s="2"/>
      <c r="F47" s="2"/>
      <c r="G47" s="32"/>
      <c r="H47" s="32"/>
      <c r="I47" s="32"/>
    </row>
    <row r="48" spans="1:9" ht="15.95" customHeight="1" x14ac:dyDescent="0.25">
      <c r="A48" s="2"/>
      <c r="B48" s="2"/>
      <c r="C48" s="2"/>
      <c r="D48" s="2"/>
      <c r="E48" s="2"/>
      <c r="F48" s="2"/>
      <c r="G48" s="32"/>
      <c r="H48" s="32"/>
      <c r="I48" s="32"/>
    </row>
    <row r="49" spans="1:9" ht="15.75" customHeight="1" x14ac:dyDescent="0.2">
      <c r="A49" s="33"/>
      <c r="B49" s="33"/>
      <c r="C49" s="1"/>
      <c r="D49" s="1"/>
      <c r="E49" s="1"/>
      <c r="F49" s="1"/>
      <c r="G49" s="1"/>
      <c r="H49" s="1"/>
      <c r="I49" s="1"/>
    </row>
    <row r="50" spans="1:9" x14ac:dyDescent="0.2">
      <c r="A50" s="1"/>
      <c r="B50" s="1"/>
      <c r="C50" s="1"/>
      <c r="D50" s="1"/>
      <c r="E50" s="1"/>
      <c r="F50" s="1"/>
      <c r="G50" s="1"/>
      <c r="H50" s="1"/>
      <c r="I50" s="1"/>
    </row>
    <row r="51" spans="1:9" ht="15.75" x14ac:dyDescent="0.25">
      <c r="A51" s="24"/>
      <c r="B51" s="24"/>
      <c r="C51" s="24"/>
      <c r="D51" s="24"/>
      <c r="E51" s="24"/>
      <c r="F51" s="24"/>
      <c r="G51" s="1"/>
      <c r="H51" s="1"/>
      <c r="I51" s="1"/>
    </row>
    <row r="52" spans="1:9" ht="15.75" x14ac:dyDescent="0.25">
      <c r="A52" s="24"/>
      <c r="B52" s="24"/>
      <c r="C52" s="24"/>
      <c r="D52" s="24"/>
      <c r="E52" s="24"/>
      <c r="F52" s="24"/>
      <c r="G52" s="1"/>
      <c r="H52" s="1"/>
      <c r="I52" s="1"/>
    </row>
    <row r="53" spans="1:9" ht="15.75" x14ac:dyDescent="0.25">
      <c r="A53" s="24"/>
      <c r="B53" s="24"/>
      <c r="C53" s="24"/>
      <c r="D53" s="24"/>
      <c r="E53" s="24"/>
      <c r="F53" s="24"/>
      <c r="G53" s="1"/>
      <c r="H53" s="1"/>
      <c r="I53" s="1"/>
    </row>
    <row r="54" spans="1:9" ht="15.75" x14ac:dyDescent="0.25">
      <c r="A54" s="24"/>
      <c r="B54" s="24"/>
      <c r="C54" s="24"/>
      <c r="D54" s="24"/>
      <c r="E54" s="24"/>
      <c r="F54" s="24"/>
      <c r="G54" s="1"/>
      <c r="H54" s="1"/>
      <c r="I54" s="1"/>
    </row>
    <row r="55" spans="1:9" ht="15.75" x14ac:dyDescent="0.25">
      <c r="A55" s="24"/>
      <c r="B55" s="24"/>
      <c r="C55" s="24"/>
      <c r="D55" s="24"/>
      <c r="E55" s="24"/>
      <c r="F55" s="24"/>
      <c r="G55" s="1"/>
      <c r="H55" s="1"/>
      <c r="I55" s="1"/>
    </row>
    <row r="56" spans="1:9" ht="15.75" x14ac:dyDescent="0.25">
      <c r="A56" s="24"/>
      <c r="B56" s="24"/>
      <c r="C56" s="24"/>
      <c r="D56" s="24"/>
      <c r="E56" s="24"/>
      <c r="F56" s="24"/>
      <c r="G56" s="1"/>
      <c r="H56" s="1"/>
      <c r="I56" s="1"/>
    </row>
    <row r="57" spans="1:9" ht="15.75" x14ac:dyDescent="0.25">
      <c r="A57" s="24"/>
      <c r="B57" s="24"/>
      <c r="C57" s="24"/>
      <c r="D57" s="34"/>
      <c r="E57" s="24"/>
      <c r="F57" s="24"/>
      <c r="G57" s="1"/>
      <c r="H57" s="1"/>
      <c r="I57" s="1"/>
    </row>
    <row r="58" spans="1:9" ht="15.75" x14ac:dyDescent="0.25">
      <c r="A58" s="24"/>
      <c r="B58" s="24"/>
      <c r="C58" s="24"/>
      <c r="D58" s="24"/>
      <c r="E58" s="24"/>
      <c r="F58" s="24"/>
      <c r="G58" s="1"/>
      <c r="H58" s="1"/>
      <c r="I58" s="1"/>
    </row>
    <row r="59" spans="1:9" ht="15.75" x14ac:dyDescent="0.25">
      <c r="A59" s="24"/>
      <c r="B59" s="24"/>
      <c r="C59" s="24"/>
      <c r="D59" s="24"/>
      <c r="E59" s="24"/>
      <c r="F59" s="24"/>
      <c r="G59" s="1"/>
      <c r="H59" s="1"/>
      <c r="I59" s="1"/>
    </row>
    <row r="60" spans="1:9" ht="15.75" x14ac:dyDescent="0.25">
      <c r="A60" s="24"/>
      <c r="B60" s="24"/>
      <c r="C60" s="24"/>
      <c r="D60" s="24"/>
      <c r="E60" s="24"/>
      <c r="F60" s="24"/>
      <c r="G60" s="1"/>
      <c r="H60" s="1"/>
      <c r="I60" s="1"/>
    </row>
    <row r="61" spans="1:9" ht="15.75" x14ac:dyDescent="0.25">
      <c r="A61" s="24"/>
      <c r="B61" s="24"/>
      <c r="C61" s="24"/>
      <c r="D61" s="24"/>
      <c r="E61" s="24"/>
      <c r="F61" s="24"/>
      <c r="G61" s="1"/>
      <c r="H61" s="1"/>
      <c r="I61" s="1"/>
    </row>
    <row r="62" spans="1:9" ht="15.75" x14ac:dyDescent="0.25">
      <c r="A62" s="24"/>
      <c r="B62" s="24"/>
      <c r="C62" s="24"/>
      <c r="D62" s="24"/>
      <c r="E62" s="24"/>
      <c r="F62" s="24"/>
      <c r="G62" s="1"/>
      <c r="H62" s="1"/>
      <c r="I62" s="1"/>
    </row>
    <row r="63" spans="1:9" ht="15.75" x14ac:dyDescent="0.25">
      <c r="A63" s="24"/>
      <c r="B63" s="24"/>
      <c r="C63" s="24"/>
      <c r="D63" s="24"/>
      <c r="E63" s="24"/>
      <c r="F63" s="24"/>
      <c r="G63" s="1"/>
      <c r="H63" s="1"/>
      <c r="I63" s="1"/>
    </row>
    <row r="64" spans="1:9" x14ac:dyDescent="0.2">
      <c r="G64" s="1"/>
      <c r="H64" s="1"/>
      <c r="I64" s="1"/>
    </row>
    <row r="65" spans="1:9" ht="15.75" x14ac:dyDescent="0.25">
      <c r="A65" s="24"/>
      <c r="B65" s="24"/>
      <c r="C65" s="24"/>
      <c r="D65" s="24"/>
      <c r="E65" s="24"/>
      <c r="F65" s="24"/>
      <c r="G65" s="1"/>
      <c r="H65" s="1"/>
      <c r="I65" s="1"/>
    </row>
    <row r="66" spans="1:9" ht="15.75" x14ac:dyDescent="0.25">
      <c r="A66" s="24"/>
      <c r="B66" s="24"/>
      <c r="C66" s="24"/>
      <c r="D66" s="24"/>
      <c r="E66" s="24"/>
      <c r="F66" s="24"/>
      <c r="G66" s="1"/>
      <c r="H66" s="1"/>
      <c r="I66" s="1"/>
    </row>
    <row r="67" spans="1:9" x14ac:dyDescent="0.2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">
      <c r="A101" s="1"/>
      <c r="B101" s="1"/>
      <c r="C101" s="1"/>
      <c r="D101" s="1"/>
      <c r="E101" s="1"/>
      <c r="F101" s="1"/>
      <c r="G101" s="1"/>
      <c r="H101" s="1"/>
      <c r="I101" s="1"/>
    </row>
    <row r="102" spans="1:9" x14ac:dyDescent="0.2">
      <c r="A102" s="1"/>
      <c r="B102" s="1"/>
      <c r="C102" s="1"/>
      <c r="D102" s="1"/>
      <c r="E102" s="1"/>
      <c r="F102" s="1"/>
      <c r="G102" s="1"/>
      <c r="H102" s="1"/>
      <c r="I102" s="1"/>
    </row>
    <row r="103" spans="1:9" x14ac:dyDescent="0.2">
      <c r="A103" s="1"/>
      <c r="B103" s="1"/>
      <c r="C103" s="1"/>
      <c r="D103" s="1"/>
      <c r="E103" s="1"/>
      <c r="F103" s="1"/>
      <c r="G103" s="1"/>
      <c r="H103" s="1"/>
      <c r="I103" s="1"/>
    </row>
  </sheetData>
  <mergeCells count="62">
    <mergeCell ref="I15:I16"/>
    <mergeCell ref="A5:F6"/>
    <mergeCell ref="G5:G6"/>
    <mergeCell ref="H5:H6"/>
    <mergeCell ref="I5:I6"/>
    <mergeCell ref="A7:F8"/>
    <mergeCell ref="G7:G8"/>
    <mergeCell ref="H7:H8"/>
    <mergeCell ref="I7:I8"/>
    <mergeCell ref="A1:I1"/>
    <mergeCell ref="A2:F2"/>
    <mergeCell ref="A3:F4"/>
    <mergeCell ref="G3:G4"/>
    <mergeCell ref="H3:H4"/>
    <mergeCell ref="I3:I4"/>
    <mergeCell ref="A9:F10"/>
    <mergeCell ref="G9:G10"/>
    <mergeCell ref="H9:H10"/>
    <mergeCell ref="I9:I10"/>
    <mergeCell ref="A11:F12"/>
    <mergeCell ref="G11:G12"/>
    <mergeCell ref="H11:H12"/>
    <mergeCell ref="I11:I12"/>
    <mergeCell ref="A13:F13"/>
    <mergeCell ref="A14:F14"/>
    <mergeCell ref="A15:F16"/>
    <mergeCell ref="G15:G16"/>
    <mergeCell ref="H15:H16"/>
    <mergeCell ref="I27:I28"/>
    <mergeCell ref="A17:F17"/>
    <mergeCell ref="A18:F18"/>
    <mergeCell ref="A19:F19"/>
    <mergeCell ref="A20:F20"/>
    <mergeCell ref="A21:F21"/>
    <mergeCell ref="A25:F25"/>
    <mergeCell ref="A22:F22"/>
    <mergeCell ref="A24:F24"/>
    <mergeCell ref="A27:F28"/>
    <mergeCell ref="G27:G28"/>
    <mergeCell ref="H27:H28"/>
    <mergeCell ref="A26:F26"/>
    <mergeCell ref="A23:F23"/>
    <mergeCell ref="I36:I37"/>
    <mergeCell ref="A29:F30"/>
    <mergeCell ref="G29:G30"/>
    <mergeCell ref="H29:H30"/>
    <mergeCell ref="I29:I30"/>
    <mergeCell ref="A31:F31"/>
    <mergeCell ref="A32:F33"/>
    <mergeCell ref="G32:G33"/>
    <mergeCell ref="H32:H33"/>
    <mergeCell ref="I32:I33"/>
    <mergeCell ref="A34:F34"/>
    <mergeCell ref="A35:F35"/>
    <mergeCell ref="A36:F37"/>
    <mergeCell ref="G36:G37"/>
    <mergeCell ref="H36:H37"/>
    <mergeCell ref="H42:I42"/>
    <mergeCell ref="A38:F38"/>
    <mergeCell ref="A39:F39"/>
    <mergeCell ref="A40:E41"/>
    <mergeCell ref="A42:E42"/>
  </mergeCells>
  <printOptions horizontalCentered="1"/>
  <pageMargins left="0.32" right="0.23622047244094491" top="0.31496062992125984" bottom="0.39370078740157483" header="0.19685039370078741" footer="0.31496062992125984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100"/>
  <sheetViews>
    <sheetView topLeftCell="A34" zoomScaleNormal="100" zoomScaleSheetLayoutView="80" workbookViewId="0">
      <selection activeCell="A46" sqref="A46:XFD46"/>
    </sheetView>
  </sheetViews>
  <sheetFormatPr defaultRowHeight="15.75" x14ac:dyDescent="0.2"/>
  <cols>
    <col min="1" max="1" width="7.5703125" style="9" customWidth="1"/>
    <col min="2" max="2" width="86" style="8" customWidth="1"/>
    <col min="3" max="3" width="14.5703125" style="25" customWidth="1"/>
    <col min="4" max="4" width="14.85546875" style="25" customWidth="1"/>
    <col min="5" max="5" width="14.140625" style="25" customWidth="1"/>
    <col min="6" max="16384" width="9.140625" style="8"/>
  </cols>
  <sheetData>
    <row r="1" spans="1:5" ht="58.5" customHeight="1" x14ac:dyDescent="0.2">
      <c r="A1" s="89" t="s">
        <v>72</v>
      </c>
      <c r="B1" s="89"/>
      <c r="C1" s="89"/>
      <c r="D1" s="89"/>
      <c r="E1" s="89"/>
    </row>
    <row r="2" spans="1:5" ht="9.75" customHeight="1" x14ac:dyDescent="0.2">
      <c r="B2" s="10"/>
      <c r="C2" s="11"/>
      <c r="D2" s="11"/>
      <c r="E2" s="12" t="s">
        <v>16</v>
      </c>
    </row>
    <row r="3" spans="1:5" ht="15.95" customHeight="1" x14ac:dyDescent="0.2">
      <c r="A3" s="87"/>
      <c r="B3" s="75" t="s">
        <v>1</v>
      </c>
      <c r="C3" s="75" t="s">
        <v>14</v>
      </c>
      <c r="D3" s="75" t="s">
        <v>15</v>
      </c>
      <c r="E3" s="75" t="s">
        <v>69</v>
      </c>
    </row>
    <row r="4" spans="1:5" ht="15.75" customHeight="1" x14ac:dyDescent="0.2">
      <c r="A4" s="87"/>
      <c r="B4" s="75"/>
      <c r="C4" s="75"/>
      <c r="D4" s="75"/>
      <c r="E4" s="75"/>
    </row>
    <row r="5" spans="1:5" ht="34.5" customHeight="1" x14ac:dyDescent="0.2">
      <c r="A5" s="5" t="s">
        <v>17</v>
      </c>
      <c r="B5" s="7" t="s">
        <v>18</v>
      </c>
      <c r="C5" s="13">
        <f>C10+C17+C20+C35+C23+C26+C29+C32+C38+C43</f>
        <v>15043793.747850033</v>
      </c>
      <c r="D5" s="41">
        <f t="shared" ref="D5:E5" si="0">D10+D17+D20+D35+D23+D26+D29+D32+D38+D43</f>
        <v>118275.18522999081</v>
      </c>
      <c r="E5" s="41">
        <f t="shared" si="0"/>
        <v>-1483449.3138599482</v>
      </c>
    </row>
    <row r="6" spans="1:5" ht="26.25" customHeight="1" x14ac:dyDescent="0.2">
      <c r="A6" s="5" t="s">
        <v>19</v>
      </c>
      <c r="B6" s="7" t="s">
        <v>20</v>
      </c>
      <c r="C6" s="13">
        <v>0</v>
      </c>
      <c r="D6" s="13">
        <v>0</v>
      </c>
      <c r="E6" s="13">
        <v>0</v>
      </c>
    </row>
    <row r="7" spans="1:5" ht="20.25" customHeight="1" x14ac:dyDescent="0.2">
      <c r="A7" s="87"/>
      <c r="B7" s="14" t="s">
        <v>21</v>
      </c>
      <c r="C7" s="15">
        <v>0</v>
      </c>
      <c r="D7" s="15">
        <v>0</v>
      </c>
      <c r="E7" s="15">
        <v>0</v>
      </c>
    </row>
    <row r="8" spans="1:5" ht="34.5" customHeight="1" x14ac:dyDescent="0.2">
      <c r="A8" s="87"/>
      <c r="B8" s="14" t="s">
        <v>22</v>
      </c>
      <c r="C8" s="15">
        <v>0</v>
      </c>
      <c r="D8" s="15">
        <v>0</v>
      </c>
      <c r="E8" s="15">
        <v>0</v>
      </c>
    </row>
    <row r="9" spans="1:5" ht="25.5" customHeight="1" x14ac:dyDescent="0.2">
      <c r="A9" s="87"/>
      <c r="B9" s="14" t="s">
        <v>23</v>
      </c>
      <c r="C9" s="15">
        <v>0</v>
      </c>
      <c r="D9" s="15">
        <v>0</v>
      </c>
      <c r="E9" s="15">
        <v>0</v>
      </c>
    </row>
    <row r="10" spans="1:5" ht="15.95" customHeight="1" x14ac:dyDescent="0.2">
      <c r="A10" s="87" t="s">
        <v>24</v>
      </c>
      <c r="B10" s="53" t="s">
        <v>25</v>
      </c>
      <c r="C10" s="52">
        <f>C12+C14</f>
        <v>11050000.06898002</v>
      </c>
      <c r="D10" s="52">
        <f t="shared" ref="D10:E10" si="1">D12+D14</f>
        <v>2300455.2141899969</v>
      </c>
      <c r="E10" s="52">
        <f t="shared" si="1"/>
        <v>900455.23549002642</v>
      </c>
    </row>
    <row r="11" spans="1:5" ht="16.5" customHeight="1" x14ac:dyDescent="0.2">
      <c r="A11" s="87"/>
      <c r="B11" s="53"/>
      <c r="C11" s="52"/>
      <c r="D11" s="52"/>
      <c r="E11" s="52"/>
    </row>
    <row r="12" spans="1:5" ht="27" customHeight="1" x14ac:dyDescent="0.2">
      <c r="A12" s="87"/>
      <c r="B12" s="43" t="s">
        <v>26</v>
      </c>
      <c r="C12" s="15">
        <v>15043793.721670017</v>
      </c>
      <c r="D12" s="15">
        <v>118275.21383999661</v>
      </c>
      <c r="E12" s="15">
        <v>-1483449.3065499738</v>
      </c>
    </row>
    <row r="13" spans="1:5" ht="48.75" customHeight="1" x14ac:dyDescent="0.2">
      <c r="A13" s="87"/>
      <c r="B13" s="43" t="s">
        <v>27</v>
      </c>
      <c r="C13" s="15">
        <v>100</v>
      </c>
      <c r="D13" s="15">
        <v>100</v>
      </c>
      <c r="E13" s="15">
        <v>100</v>
      </c>
    </row>
    <row r="14" spans="1:5" ht="64.5" customHeight="1" x14ac:dyDescent="0.2">
      <c r="A14" s="87"/>
      <c r="B14" s="43" t="s">
        <v>28</v>
      </c>
      <c r="C14" s="15">
        <v>-3993793.6526899971</v>
      </c>
      <c r="D14" s="15">
        <v>2182180.0003500003</v>
      </c>
      <c r="E14" s="15">
        <v>2383904.5420400002</v>
      </c>
    </row>
    <row r="15" spans="1:5" s="17" customFormat="1" ht="20.25" customHeight="1" x14ac:dyDescent="0.2">
      <c r="A15" s="87"/>
      <c r="B15" s="16" t="s">
        <v>29</v>
      </c>
      <c r="C15" s="46">
        <v>30550000</v>
      </c>
      <c r="D15" s="46">
        <v>8400000</v>
      </c>
      <c r="E15" s="46">
        <v>9000000</v>
      </c>
    </row>
    <row r="16" spans="1:5" s="17" customFormat="1" ht="20.25" customHeight="1" x14ac:dyDescent="0.2">
      <c r="A16" s="87"/>
      <c r="B16" s="16" t="s">
        <v>30</v>
      </c>
      <c r="C16" s="47">
        <v>-19500000</v>
      </c>
      <c r="D16" s="47">
        <v>-6000000</v>
      </c>
      <c r="E16" s="47">
        <v>-8000000</v>
      </c>
    </row>
    <row r="17" spans="1:5" ht="47.25" customHeight="1" x14ac:dyDescent="0.2">
      <c r="A17" s="18" t="s">
        <v>31</v>
      </c>
      <c r="B17" s="42" t="s">
        <v>32</v>
      </c>
      <c r="C17" s="41">
        <f>C18+C19</f>
        <v>0</v>
      </c>
      <c r="D17" s="41">
        <f t="shared" ref="D17:E17" si="2">D18+D19</f>
        <v>0</v>
      </c>
      <c r="E17" s="41">
        <f t="shared" si="2"/>
        <v>0</v>
      </c>
    </row>
    <row r="18" spans="1:5" ht="48.75" customHeight="1" x14ac:dyDescent="0.2">
      <c r="A18" s="87"/>
      <c r="B18" s="43" t="s">
        <v>33</v>
      </c>
      <c r="C18" s="15">
        <v>10645626.699999999</v>
      </c>
      <c r="D18" s="15">
        <v>10671379.6</v>
      </c>
      <c r="E18" s="15">
        <v>10974620.800000001</v>
      </c>
    </row>
    <row r="19" spans="1:5" s="17" customFormat="1" ht="46.5" customHeight="1" x14ac:dyDescent="0.2">
      <c r="A19" s="87"/>
      <c r="B19" s="19" t="s">
        <v>34</v>
      </c>
      <c r="C19" s="30">
        <f>-10645626.7</f>
        <v>-10645626.699999999</v>
      </c>
      <c r="D19" s="30">
        <v>-10671379.6</v>
      </c>
      <c r="E19" s="30">
        <v>-10974620.800000001</v>
      </c>
    </row>
    <row r="20" spans="1:5" s="17" customFormat="1" ht="33.75" customHeight="1" x14ac:dyDescent="0.2">
      <c r="A20" s="18" t="s">
        <v>35</v>
      </c>
      <c r="B20" s="20" t="s">
        <v>36</v>
      </c>
      <c r="C20" s="41">
        <f>C21+C22</f>
        <v>-730789.9</v>
      </c>
      <c r="D20" s="41">
        <f t="shared" ref="D20:E20" si="3">D21+D22</f>
        <v>-1968145.14592</v>
      </c>
      <c r="E20" s="41">
        <f t="shared" si="3"/>
        <v>-1968145.14592</v>
      </c>
    </row>
    <row r="21" spans="1:5" s="17" customFormat="1" ht="48" customHeight="1" x14ac:dyDescent="0.2">
      <c r="A21" s="88"/>
      <c r="B21" s="19" t="s">
        <v>37</v>
      </c>
      <c r="C21" s="15">
        <v>0</v>
      </c>
      <c r="D21" s="15">
        <v>0</v>
      </c>
      <c r="E21" s="15">
        <v>0</v>
      </c>
    </row>
    <row r="22" spans="1:5" s="17" customFormat="1" ht="48" customHeight="1" x14ac:dyDescent="0.2">
      <c r="A22" s="88"/>
      <c r="B22" s="19" t="s">
        <v>38</v>
      </c>
      <c r="C22" s="15">
        <v>-730789.9</v>
      </c>
      <c r="D22" s="15">
        <v>-1968145.14592</v>
      </c>
      <c r="E22" s="15">
        <v>-1968145.14592</v>
      </c>
    </row>
    <row r="23" spans="1:5" s="17" customFormat="1" ht="50.25" customHeight="1" x14ac:dyDescent="0.2">
      <c r="A23" s="18" t="s">
        <v>39</v>
      </c>
      <c r="B23" s="20" t="s">
        <v>40</v>
      </c>
      <c r="C23" s="41">
        <f>C24+C25</f>
        <v>5000000</v>
      </c>
      <c r="D23" s="41">
        <f t="shared" ref="D23:E23" si="4">D24+D25</f>
        <v>-107142.85713999999</v>
      </c>
      <c r="E23" s="41">
        <f t="shared" si="4"/>
        <v>-464285.7</v>
      </c>
    </row>
    <row r="24" spans="1:5" s="17" customFormat="1" ht="65.25" customHeight="1" x14ac:dyDescent="0.2">
      <c r="A24" s="88"/>
      <c r="B24" s="19" t="s">
        <v>41</v>
      </c>
      <c r="C24" s="15">
        <v>5000000</v>
      </c>
      <c r="D24" s="15">
        <v>0</v>
      </c>
      <c r="E24" s="15">
        <v>0</v>
      </c>
    </row>
    <row r="25" spans="1:5" s="17" customFormat="1" ht="64.5" customHeight="1" x14ac:dyDescent="0.2">
      <c r="A25" s="88"/>
      <c r="B25" s="19" t="s">
        <v>42</v>
      </c>
      <c r="C25" s="15">
        <v>0</v>
      </c>
      <c r="D25" s="15">
        <v>-107142.85713999999</v>
      </c>
      <c r="E25" s="15">
        <v>-464285.7</v>
      </c>
    </row>
    <row r="26" spans="1:5" s="17" customFormat="1" ht="111" customHeight="1" x14ac:dyDescent="0.2">
      <c r="A26" s="18" t="s">
        <v>64</v>
      </c>
      <c r="B26" s="20" t="s">
        <v>65</v>
      </c>
      <c r="C26" s="41">
        <f>C27+C28</f>
        <v>0</v>
      </c>
      <c r="D26" s="41">
        <f t="shared" ref="D26:E26" si="5">D27+D28</f>
        <v>-92100</v>
      </c>
      <c r="E26" s="41">
        <f t="shared" si="5"/>
        <v>-92100</v>
      </c>
    </row>
    <row r="27" spans="1:5" s="17" customFormat="1" ht="126" customHeight="1" x14ac:dyDescent="0.2">
      <c r="A27" s="45"/>
      <c r="B27" s="19" t="s">
        <v>66</v>
      </c>
      <c r="C27" s="15">
        <v>0</v>
      </c>
      <c r="D27" s="15">
        <v>0</v>
      </c>
      <c r="E27" s="15">
        <v>0</v>
      </c>
    </row>
    <row r="28" spans="1:5" s="17" customFormat="1" ht="126" customHeight="1" x14ac:dyDescent="0.2">
      <c r="A28" s="45"/>
      <c r="B28" s="19" t="s">
        <v>67</v>
      </c>
      <c r="C28" s="15">
        <v>0</v>
      </c>
      <c r="D28" s="15">
        <v>-92100</v>
      </c>
      <c r="E28" s="15">
        <v>-92100</v>
      </c>
    </row>
    <row r="29" spans="1:5" s="17" customFormat="1" ht="128.25" customHeight="1" x14ac:dyDescent="0.2">
      <c r="A29" s="18" t="s">
        <v>73</v>
      </c>
      <c r="B29" s="20" t="s">
        <v>74</v>
      </c>
      <c r="C29" s="41">
        <f>C30+C31</f>
        <v>-450000</v>
      </c>
      <c r="D29" s="41">
        <f t="shared" ref="D29:E29" si="6">D30+D31</f>
        <v>0</v>
      </c>
      <c r="E29" s="41">
        <f t="shared" si="6"/>
        <v>0</v>
      </c>
    </row>
    <row r="30" spans="1:5" s="17" customFormat="1" ht="144.75" customHeight="1" x14ac:dyDescent="0.2">
      <c r="A30" s="45"/>
      <c r="B30" s="19" t="s">
        <v>75</v>
      </c>
      <c r="C30" s="15">
        <v>0</v>
      </c>
      <c r="D30" s="15">
        <v>0</v>
      </c>
      <c r="E30" s="15">
        <v>0</v>
      </c>
    </row>
    <row r="31" spans="1:5" s="17" customFormat="1" ht="144" customHeight="1" x14ac:dyDescent="0.2">
      <c r="A31" s="45"/>
      <c r="B31" s="19" t="s">
        <v>76</v>
      </c>
      <c r="C31" s="15">
        <v>-450000</v>
      </c>
      <c r="D31" s="15">
        <v>0</v>
      </c>
      <c r="E31" s="15">
        <v>0</v>
      </c>
    </row>
    <row r="32" spans="1:5" s="17" customFormat="1" ht="52.5" customHeight="1" x14ac:dyDescent="0.2">
      <c r="A32" s="44" t="s">
        <v>78</v>
      </c>
      <c r="B32" s="20" t="s">
        <v>77</v>
      </c>
      <c r="C32" s="41">
        <f>C33-C34</f>
        <v>0</v>
      </c>
      <c r="D32" s="41">
        <f>D33-D34</f>
        <v>49772.4</v>
      </c>
      <c r="E32" s="41">
        <f>E33-E34</f>
        <v>49772.4</v>
      </c>
    </row>
    <row r="33" spans="1:5" s="17" customFormat="1" ht="81" customHeight="1" x14ac:dyDescent="0.2">
      <c r="A33" s="45"/>
      <c r="B33" s="19" t="s">
        <v>79</v>
      </c>
      <c r="C33" s="15">
        <v>0</v>
      </c>
      <c r="D33" s="15">
        <v>0</v>
      </c>
      <c r="E33" s="15">
        <v>0</v>
      </c>
    </row>
    <row r="34" spans="1:5" s="17" customFormat="1" ht="78.75" customHeight="1" x14ac:dyDescent="0.2">
      <c r="A34" s="45"/>
      <c r="B34" s="19" t="s">
        <v>80</v>
      </c>
      <c r="C34" s="15">
        <v>0</v>
      </c>
      <c r="D34" s="15">
        <v>-49772.4</v>
      </c>
      <c r="E34" s="15">
        <v>-49772.4</v>
      </c>
    </row>
    <row r="35" spans="1:5" s="17" customFormat="1" ht="33" customHeight="1" x14ac:dyDescent="0.2">
      <c r="A35" s="18" t="s">
        <v>43</v>
      </c>
      <c r="B35" s="20" t="s">
        <v>44</v>
      </c>
      <c r="C35" s="41">
        <f>C36</f>
        <v>28857.1</v>
      </c>
      <c r="D35" s="41">
        <f t="shared" ref="D35:E35" si="7">D36</f>
        <v>28857.1</v>
      </c>
      <c r="E35" s="41">
        <f t="shared" si="7"/>
        <v>28857.1</v>
      </c>
    </row>
    <row r="36" spans="1:5" s="17" customFormat="1" ht="21.75" customHeight="1" x14ac:dyDescent="0.2">
      <c r="A36" s="88"/>
      <c r="B36" s="19" t="s">
        <v>45</v>
      </c>
      <c r="C36" s="15">
        <v>28857.1</v>
      </c>
      <c r="D36" s="15">
        <v>28857.1</v>
      </c>
      <c r="E36" s="15">
        <v>28857.1</v>
      </c>
    </row>
    <row r="37" spans="1:5" s="17" customFormat="1" ht="34.5" customHeight="1" x14ac:dyDescent="0.2">
      <c r="A37" s="88"/>
      <c r="B37" s="19" t="s">
        <v>46</v>
      </c>
      <c r="C37" s="15">
        <v>100</v>
      </c>
      <c r="D37" s="15">
        <v>100</v>
      </c>
      <c r="E37" s="15">
        <v>100</v>
      </c>
    </row>
    <row r="38" spans="1:5" s="17" customFormat="1" ht="49.5" customHeight="1" x14ac:dyDescent="0.2">
      <c r="A38" s="18" t="s">
        <v>47</v>
      </c>
      <c r="B38" s="20" t="s">
        <v>48</v>
      </c>
      <c r="C38" s="41">
        <f>C39+C40+C41+C42</f>
        <v>142041.4767</v>
      </c>
      <c r="D38" s="41">
        <f t="shared" ref="D38:E38" si="8">D39+D40+D41+D42</f>
        <v>-129639.45329999999</v>
      </c>
      <c r="E38" s="41">
        <f t="shared" si="8"/>
        <v>60492.266699999978</v>
      </c>
    </row>
    <row r="39" spans="1:5" s="17" customFormat="1" ht="32.25" customHeight="1" x14ac:dyDescent="0.2">
      <c r="A39" s="88"/>
      <c r="B39" s="19" t="s">
        <v>49</v>
      </c>
      <c r="C39" s="28">
        <v>442041.4767</v>
      </c>
      <c r="D39" s="28">
        <v>170360.54670000001</v>
      </c>
      <c r="E39" s="28">
        <v>360492.26669999998</v>
      </c>
    </row>
    <row r="40" spans="1:5" s="17" customFormat="1" ht="33" customHeight="1" x14ac:dyDescent="0.2">
      <c r="A40" s="88"/>
      <c r="B40" s="19" t="s">
        <v>50</v>
      </c>
      <c r="C40" s="29">
        <v>-300000</v>
      </c>
      <c r="D40" s="29">
        <v>-300000</v>
      </c>
      <c r="E40" s="29">
        <v>-300000</v>
      </c>
    </row>
    <row r="41" spans="1:5" s="17" customFormat="1" ht="33" customHeight="1" x14ac:dyDescent="0.2">
      <c r="A41" s="88"/>
      <c r="B41" s="19" t="s">
        <v>51</v>
      </c>
      <c r="C41" s="15">
        <v>0</v>
      </c>
      <c r="D41" s="15">
        <v>0</v>
      </c>
      <c r="E41" s="15">
        <v>0</v>
      </c>
    </row>
    <row r="42" spans="1:5" s="17" customFormat="1" ht="18.75" customHeight="1" x14ac:dyDescent="0.2">
      <c r="A42" s="88"/>
      <c r="B42" s="19" t="s">
        <v>52</v>
      </c>
      <c r="C42" s="15">
        <v>0</v>
      </c>
      <c r="D42" s="15">
        <v>0</v>
      </c>
      <c r="E42" s="15">
        <v>0</v>
      </c>
    </row>
    <row r="43" spans="1:5" s="21" customFormat="1" ht="23.1" customHeight="1" x14ac:dyDescent="0.25">
      <c r="A43" s="87"/>
      <c r="B43" s="53" t="s">
        <v>53</v>
      </c>
      <c r="C43" s="52">
        <v>3685.0021700134298</v>
      </c>
      <c r="D43" s="52">
        <v>36217.927399993903</v>
      </c>
      <c r="E43" s="52">
        <v>1504.5298700256301</v>
      </c>
    </row>
    <row r="44" spans="1:5" s="21" customFormat="1" ht="11.25" customHeight="1" x14ac:dyDescent="0.25">
      <c r="A44" s="87"/>
      <c r="B44" s="53"/>
      <c r="C44" s="52"/>
      <c r="D44" s="52"/>
      <c r="E44" s="52"/>
    </row>
    <row r="45" spans="1:5" ht="15.95" customHeight="1" x14ac:dyDescent="0.25">
      <c r="B45" s="2"/>
      <c r="C45" s="4"/>
      <c r="D45" s="4"/>
      <c r="E45" s="4"/>
    </row>
    <row r="46" spans="1:5" ht="24.75" customHeight="1" x14ac:dyDescent="0.25">
      <c r="A46" s="85"/>
      <c r="B46" s="85"/>
      <c r="C46" s="39"/>
      <c r="D46" s="86"/>
      <c r="E46" s="86"/>
    </row>
    <row r="47" spans="1:5" x14ac:dyDescent="0.2">
      <c r="B47" s="23"/>
      <c r="C47" s="22"/>
      <c r="D47" s="22"/>
      <c r="E47" s="22"/>
    </row>
    <row r="48" spans="1:5" x14ac:dyDescent="0.25">
      <c r="B48" s="24"/>
      <c r="C48" s="22"/>
      <c r="D48" s="22"/>
      <c r="E48" s="22"/>
    </row>
    <row r="49" spans="2:5" x14ac:dyDescent="0.25">
      <c r="B49" s="24"/>
      <c r="C49" s="22"/>
      <c r="D49" s="22"/>
      <c r="E49" s="22"/>
    </row>
    <row r="50" spans="2:5" x14ac:dyDescent="0.25">
      <c r="B50" s="24"/>
      <c r="C50" s="22"/>
      <c r="D50" s="22"/>
      <c r="E50" s="22"/>
    </row>
    <row r="51" spans="2:5" x14ac:dyDescent="0.25">
      <c r="B51" s="24"/>
      <c r="C51" s="22"/>
      <c r="D51" s="22"/>
      <c r="E51" s="22"/>
    </row>
    <row r="52" spans="2:5" x14ac:dyDescent="0.25">
      <c r="B52" s="24"/>
      <c r="C52" s="22"/>
      <c r="D52" s="22"/>
      <c r="E52" s="22"/>
    </row>
    <row r="53" spans="2:5" x14ac:dyDescent="0.25">
      <c r="B53" s="24"/>
      <c r="C53" s="22"/>
      <c r="D53" s="22"/>
      <c r="E53" s="22"/>
    </row>
    <row r="54" spans="2:5" x14ac:dyDescent="0.25">
      <c r="B54" s="24"/>
      <c r="C54" s="22"/>
      <c r="D54" s="22"/>
      <c r="E54" s="22"/>
    </row>
    <row r="55" spans="2:5" x14ac:dyDescent="0.25">
      <c r="B55" s="24"/>
      <c r="C55" s="22"/>
      <c r="D55" s="22"/>
      <c r="E55" s="22"/>
    </row>
    <row r="56" spans="2:5" x14ac:dyDescent="0.25">
      <c r="B56" s="24"/>
      <c r="C56" s="22"/>
      <c r="D56" s="22"/>
      <c r="E56" s="22"/>
    </row>
    <row r="57" spans="2:5" x14ac:dyDescent="0.25">
      <c r="B57" s="24"/>
      <c r="C57" s="22"/>
      <c r="D57" s="22"/>
      <c r="E57" s="22"/>
    </row>
    <row r="58" spans="2:5" x14ac:dyDescent="0.25">
      <c r="B58" s="24"/>
      <c r="C58" s="22"/>
      <c r="D58" s="22"/>
      <c r="E58" s="22"/>
    </row>
    <row r="59" spans="2:5" x14ac:dyDescent="0.25">
      <c r="B59" s="24"/>
      <c r="C59" s="22"/>
      <c r="D59" s="22"/>
      <c r="E59" s="22"/>
    </row>
    <row r="60" spans="2:5" x14ac:dyDescent="0.25">
      <c r="B60" s="24"/>
      <c r="C60" s="22"/>
      <c r="D60" s="22"/>
      <c r="E60" s="22"/>
    </row>
    <row r="61" spans="2:5" x14ac:dyDescent="0.2">
      <c r="C61" s="22"/>
      <c r="D61" s="22"/>
      <c r="E61" s="22"/>
    </row>
    <row r="62" spans="2:5" x14ac:dyDescent="0.25">
      <c r="B62" s="24"/>
      <c r="C62" s="22"/>
      <c r="D62" s="22"/>
      <c r="E62" s="22"/>
    </row>
    <row r="63" spans="2:5" x14ac:dyDescent="0.25">
      <c r="B63" s="24"/>
      <c r="C63" s="22"/>
      <c r="D63" s="22"/>
      <c r="E63" s="22"/>
    </row>
    <row r="64" spans="2:5" x14ac:dyDescent="0.2">
      <c r="B64" s="23"/>
      <c r="C64" s="22"/>
      <c r="D64" s="22"/>
      <c r="E64" s="22"/>
    </row>
    <row r="65" spans="2:5" x14ac:dyDescent="0.2">
      <c r="B65" s="23"/>
      <c r="C65" s="22"/>
      <c r="D65" s="22"/>
      <c r="E65" s="22"/>
    </row>
    <row r="66" spans="2:5" x14ac:dyDescent="0.2">
      <c r="B66" s="23"/>
      <c r="C66" s="22"/>
      <c r="D66" s="22"/>
      <c r="E66" s="22"/>
    </row>
    <row r="67" spans="2:5" x14ac:dyDescent="0.2">
      <c r="B67" s="23"/>
      <c r="C67" s="22"/>
      <c r="D67" s="22"/>
      <c r="E67" s="22"/>
    </row>
    <row r="68" spans="2:5" x14ac:dyDescent="0.2">
      <c r="B68" s="23"/>
      <c r="C68" s="22"/>
      <c r="D68" s="22"/>
      <c r="E68" s="22"/>
    </row>
    <row r="69" spans="2:5" x14ac:dyDescent="0.2">
      <c r="B69" s="23"/>
      <c r="C69" s="22"/>
      <c r="D69" s="22"/>
      <c r="E69" s="22"/>
    </row>
    <row r="70" spans="2:5" x14ac:dyDescent="0.2">
      <c r="B70" s="23"/>
      <c r="C70" s="22"/>
      <c r="D70" s="22"/>
      <c r="E70" s="22"/>
    </row>
    <row r="71" spans="2:5" x14ac:dyDescent="0.2">
      <c r="B71" s="23"/>
      <c r="C71" s="22"/>
      <c r="D71" s="22"/>
      <c r="E71" s="22"/>
    </row>
    <row r="72" spans="2:5" x14ac:dyDescent="0.2">
      <c r="B72" s="23"/>
      <c r="C72" s="22"/>
      <c r="D72" s="22"/>
      <c r="E72" s="22"/>
    </row>
    <row r="73" spans="2:5" x14ac:dyDescent="0.2">
      <c r="B73" s="23"/>
      <c r="C73" s="22"/>
      <c r="D73" s="22"/>
      <c r="E73" s="22"/>
    </row>
    <row r="74" spans="2:5" x14ac:dyDescent="0.2">
      <c r="B74" s="23"/>
      <c r="C74" s="22"/>
      <c r="D74" s="22"/>
      <c r="E74" s="22"/>
    </row>
    <row r="75" spans="2:5" x14ac:dyDescent="0.2">
      <c r="B75" s="23"/>
      <c r="C75" s="22"/>
      <c r="D75" s="22"/>
      <c r="E75" s="22"/>
    </row>
    <row r="76" spans="2:5" x14ac:dyDescent="0.2">
      <c r="B76" s="23"/>
      <c r="C76" s="22"/>
      <c r="D76" s="22"/>
      <c r="E76" s="22"/>
    </row>
    <row r="77" spans="2:5" x14ac:dyDescent="0.2">
      <c r="B77" s="23"/>
      <c r="C77" s="22"/>
      <c r="D77" s="22"/>
      <c r="E77" s="22"/>
    </row>
    <row r="78" spans="2:5" x14ac:dyDescent="0.2">
      <c r="B78" s="23"/>
      <c r="C78" s="22"/>
      <c r="D78" s="22"/>
      <c r="E78" s="22"/>
    </row>
    <row r="79" spans="2:5" x14ac:dyDescent="0.2">
      <c r="B79" s="23"/>
      <c r="C79" s="22"/>
      <c r="D79" s="22"/>
      <c r="E79" s="22"/>
    </row>
    <row r="80" spans="2:5" x14ac:dyDescent="0.2">
      <c r="B80" s="23"/>
      <c r="C80" s="22"/>
      <c r="D80" s="22"/>
      <c r="E80" s="22"/>
    </row>
    <row r="81" spans="2:5" x14ac:dyDescent="0.2">
      <c r="B81" s="23"/>
      <c r="C81" s="22"/>
      <c r="D81" s="22"/>
      <c r="E81" s="22"/>
    </row>
    <row r="82" spans="2:5" x14ac:dyDescent="0.2">
      <c r="B82" s="23"/>
      <c r="C82" s="22"/>
      <c r="D82" s="22"/>
      <c r="E82" s="22"/>
    </row>
    <row r="83" spans="2:5" x14ac:dyDescent="0.2">
      <c r="B83" s="23"/>
      <c r="C83" s="22"/>
      <c r="D83" s="22"/>
      <c r="E83" s="22"/>
    </row>
    <row r="84" spans="2:5" x14ac:dyDescent="0.2">
      <c r="B84" s="23"/>
      <c r="C84" s="22"/>
      <c r="D84" s="22"/>
      <c r="E84" s="22"/>
    </row>
    <row r="85" spans="2:5" x14ac:dyDescent="0.2">
      <c r="B85" s="23"/>
      <c r="C85" s="22"/>
      <c r="D85" s="22"/>
      <c r="E85" s="22"/>
    </row>
    <row r="86" spans="2:5" x14ac:dyDescent="0.2">
      <c r="B86" s="23"/>
      <c r="C86" s="22"/>
      <c r="D86" s="22"/>
      <c r="E86" s="22"/>
    </row>
    <row r="87" spans="2:5" x14ac:dyDescent="0.2">
      <c r="B87" s="23"/>
      <c r="C87" s="22"/>
      <c r="D87" s="22"/>
      <c r="E87" s="22"/>
    </row>
    <row r="88" spans="2:5" x14ac:dyDescent="0.2">
      <c r="B88" s="23"/>
      <c r="C88" s="22"/>
      <c r="D88" s="22"/>
      <c r="E88" s="22"/>
    </row>
    <row r="89" spans="2:5" x14ac:dyDescent="0.2">
      <c r="B89" s="23"/>
      <c r="C89" s="22"/>
      <c r="D89" s="22"/>
      <c r="E89" s="22"/>
    </row>
    <row r="90" spans="2:5" x14ac:dyDescent="0.2">
      <c r="B90" s="23"/>
      <c r="C90" s="22"/>
      <c r="D90" s="22"/>
      <c r="E90" s="22"/>
    </row>
    <row r="91" spans="2:5" x14ac:dyDescent="0.2">
      <c r="B91" s="23"/>
      <c r="C91" s="22"/>
      <c r="D91" s="22"/>
      <c r="E91" s="22"/>
    </row>
    <row r="92" spans="2:5" x14ac:dyDescent="0.2">
      <c r="B92" s="23"/>
      <c r="C92" s="22"/>
      <c r="D92" s="22"/>
      <c r="E92" s="22"/>
    </row>
    <row r="93" spans="2:5" x14ac:dyDescent="0.2">
      <c r="B93" s="23"/>
      <c r="C93" s="22"/>
      <c r="D93" s="22"/>
      <c r="E93" s="22"/>
    </row>
    <row r="94" spans="2:5" x14ac:dyDescent="0.2">
      <c r="B94" s="23"/>
      <c r="C94" s="22"/>
      <c r="D94" s="22"/>
      <c r="E94" s="22"/>
    </row>
    <row r="95" spans="2:5" x14ac:dyDescent="0.2">
      <c r="B95" s="23"/>
      <c r="C95" s="22"/>
      <c r="D95" s="22"/>
      <c r="E95" s="22"/>
    </row>
    <row r="96" spans="2:5" x14ac:dyDescent="0.2">
      <c r="B96" s="23"/>
      <c r="C96" s="22"/>
      <c r="D96" s="22"/>
      <c r="E96" s="22"/>
    </row>
    <row r="97" spans="2:5" x14ac:dyDescent="0.2">
      <c r="B97" s="23"/>
      <c r="C97" s="22"/>
      <c r="D97" s="22"/>
      <c r="E97" s="22"/>
    </row>
    <row r="98" spans="2:5" x14ac:dyDescent="0.2">
      <c r="B98" s="23"/>
      <c r="C98" s="22"/>
      <c r="D98" s="22"/>
      <c r="E98" s="22"/>
    </row>
    <row r="99" spans="2:5" x14ac:dyDescent="0.2">
      <c r="B99" s="23"/>
      <c r="C99" s="22"/>
      <c r="D99" s="22"/>
      <c r="E99" s="22"/>
    </row>
    <row r="100" spans="2:5" x14ac:dyDescent="0.2">
      <c r="B100" s="23"/>
      <c r="C100" s="22"/>
      <c r="D100" s="22"/>
      <c r="E100" s="22"/>
    </row>
  </sheetData>
  <mergeCells count="25">
    <mergeCell ref="D10:D11"/>
    <mergeCell ref="E10:E11"/>
    <mergeCell ref="A1:E1"/>
    <mergeCell ref="A3:A4"/>
    <mergeCell ref="B3:B4"/>
    <mergeCell ref="C3:C4"/>
    <mergeCell ref="D3:D4"/>
    <mergeCell ref="E3:E4"/>
    <mergeCell ref="A39:A42"/>
    <mergeCell ref="A7:A9"/>
    <mergeCell ref="A10:A11"/>
    <mergeCell ref="B10:B11"/>
    <mergeCell ref="C10:C11"/>
    <mergeCell ref="A12:A16"/>
    <mergeCell ref="A18:A19"/>
    <mergeCell ref="A21:A22"/>
    <mergeCell ref="A24:A25"/>
    <mergeCell ref="A36:A37"/>
    <mergeCell ref="A46:B46"/>
    <mergeCell ref="D46:E46"/>
    <mergeCell ref="A43:A44"/>
    <mergeCell ref="B43:B44"/>
    <mergeCell ref="C43:C44"/>
    <mergeCell ref="D43:D44"/>
    <mergeCell ref="E43:E44"/>
  </mergeCells>
  <printOptions horizontalCentered="1"/>
  <pageMargins left="0.31496062992125984" right="0.27559055118110237" top="0.27559055118110237" bottom="0.19685039370078741" header="0.23622047244094491" footer="0.31496062992125984"/>
  <pageSetup paperSize="9" scale="7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</vt:lpstr>
      <vt:lpstr>Расчет по Методике</vt:lpstr>
      <vt:lpstr>Расчет!Область_печати</vt:lpstr>
      <vt:lpstr>'Расчет по Методике'!Область_печати</vt:lpstr>
    </vt:vector>
  </TitlesOfParts>
  <Company>Департамент финансов МО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Kihljarov</dc:creator>
  <cp:lastModifiedBy>Глаголева Л.В.</cp:lastModifiedBy>
  <cp:lastPrinted>2023-10-27T14:48:44Z</cp:lastPrinted>
  <dcterms:created xsi:type="dcterms:W3CDTF">2010-10-29T08:37:00Z</dcterms:created>
  <dcterms:modified xsi:type="dcterms:W3CDTF">2023-10-27T14:51:52Z</dcterms:modified>
</cp:coreProperties>
</file>